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60" windowWidth="11355" windowHeight="8160" activeTab="0"/>
  </bookViews>
  <sheets>
    <sheet name="PŠENICA" sheetId="1" r:id="rId1"/>
    <sheet name="JEČAM" sheetId="2" r:id="rId2"/>
  </sheets>
  <definedNames>
    <definedName name="_xlnm.Print_Area" localSheetId="1">'JEČAM'!$A$1:$W$17</definedName>
  </definedNames>
  <calcPr fullCalcOnLoad="1"/>
</workbook>
</file>

<file path=xl/sharedStrings.xml><?xml version="1.0" encoding="utf-8"?>
<sst xmlns="http://schemas.openxmlformats.org/spreadsheetml/2006/main" count="111" uniqueCount="51">
  <si>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</si>
  <si>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</si>
  <si>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</si>
  <si>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</si>
  <si>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</si>
  <si>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</si>
  <si>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</si>
  <si>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</si>
  <si>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</si>
  <si>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</si>
  <si>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</si>
  <si>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</si>
  <si>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</si>
  <si>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</si>
  <si>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</si>
  <si>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</si>
  <si>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</si>
  <si>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</si>
  <si>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</si>
  <si>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</si>
  <si>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</si>
  <si>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</si>
  <si>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</si>
  <si>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</si>
  <si>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</si>
  <si>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</si>
  <si>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</si>
  <si>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</si>
  <si>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</si>
  <si>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</si>
  <si>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</si>
  <si>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</si>
  <si>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</si>
  <si>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</si>
  <si>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</si>
  <si>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</si>
  <si>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</si>
  <si>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t>Ingenio</t>
  </si>
  <si>
    <t>Syngenta</t>
  </si>
  <si>
    <t>SIRTAKI</t>
  </si>
  <si>
    <t>KWS</t>
  </si>
  <si>
    <t>25kg</t>
  </si>
  <si>
    <t xml:space="preserve">30 kg </t>
  </si>
  <si>
    <t>NONIUS</t>
  </si>
  <si>
    <t>PASO</t>
  </si>
  <si>
    <t>TRITIKALE</t>
  </si>
  <si>
    <t>Semenarna Niš</t>
  </si>
  <si>
    <r>
      <t xml:space="preserve">    PREGLED CENA / Agrarni inputi / SEME                                                                                      OKTOBAR 2018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2018</t>
    </r>
  </si>
  <si>
    <t>Šabac</t>
  </si>
  <si>
    <t>Užice</t>
  </si>
  <si>
    <r>
      <t xml:space="preserve">                          PREGLED CENA / Agrarni inputi / SEME                                                                                        OKTOBAR 2018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2018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</si>
</sst>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Дин.&quot;_-;\-* #,##0.00\ &quot;Дин.&quot;_-;_-* &quot;-&quot;??\ &quot;Дин.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58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 style="medium">
        <color indexed="58"/>
      </left>
      <right/>
      <top/>
      <bottom/>
    </border>
    <border>
      <left/>
      <right style="medium">
        <color indexed="58"/>
      </right>
      <top/>
      <bottom/>
    </border>
    <border>
      <left style="medium">
        <color indexed="58"/>
      </left>
      <right/>
      <top style="medium">
        <color indexed="58"/>
      </top>
      <bottom style="hair">
        <color indexed="58"/>
      </bottom>
    </border>
    <border>
      <left/>
      <right style="medium">
        <color indexed="58"/>
      </right>
      <top style="medium">
        <color indexed="58"/>
      </top>
      <bottom/>
    </border>
    <border>
      <left/>
      <right style="hair">
        <color indexed="58"/>
      </right>
      <top/>
      <bottom/>
    </border>
    <border>
      <left style="hair">
        <color indexed="58"/>
      </left>
      <right style="hair">
        <color indexed="58"/>
      </right>
      <top/>
      <bottom/>
    </border>
    <border>
      <left/>
      <right style="thick">
        <color indexed="58"/>
      </right>
      <top style="medium">
        <color indexed="58"/>
      </top>
      <bottom/>
    </border>
    <border>
      <left/>
      <right style="thick">
        <color indexed="58"/>
      </right>
      <top/>
      <bottom/>
    </border>
    <border>
      <left style="thin"/>
      <right style="thin"/>
      <top style="thin"/>
      <bottom style="thin"/>
    </border>
    <border>
      <left style="hair">
        <color indexed="58"/>
      </left>
      <right/>
      <top/>
      <bottom/>
    </border>
    <border>
      <left style="medium">
        <color indexed="58"/>
      </left>
      <right style="hair">
        <color indexed="58"/>
      </right>
      <top/>
      <bottom/>
    </border>
    <border>
      <left style="medium">
        <color indexed="58"/>
      </left>
      <right style="hair">
        <color indexed="58"/>
      </right>
      <top style="medium"/>
      <bottom/>
    </border>
    <border>
      <left style="medium">
        <color indexed="58"/>
      </left>
      <right style="hair">
        <color indexed="58"/>
      </right>
      <top/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/>
    </border>
    <border>
      <left style="hair">
        <color indexed="58"/>
      </left>
      <right style="hair">
        <color indexed="58"/>
      </right>
      <top/>
      <bottom style="medium">
        <color indexed="5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>
        <color indexed="58"/>
      </left>
      <right style="medium">
        <color indexed="58"/>
      </right>
      <top style="medium"/>
      <bottom/>
    </border>
    <border>
      <left style="hair">
        <color indexed="58"/>
      </left>
      <right style="medium">
        <color indexed="58"/>
      </right>
      <top/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/>
    </border>
    <border>
      <left style="medium">
        <color indexed="58"/>
      </left>
      <right style="medium">
        <color indexed="58"/>
      </right>
      <top/>
      <bottom/>
    </border>
    <border>
      <left style="medium">
        <color indexed="58"/>
      </left>
      <right style="medium">
        <color indexed="58"/>
      </right>
      <top/>
      <bottom style="medium">
        <color indexed="58"/>
      </bottom>
    </border>
    <border>
      <left style="medium">
        <color indexed="58"/>
      </left>
      <right style="thick">
        <color indexed="58"/>
      </right>
      <top style="medium">
        <color indexed="58"/>
      </top>
      <bottom/>
    </border>
    <border>
      <left style="medium">
        <color indexed="58"/>
      </left>
      <right style="thick">
        <color indexed="58"/>
      </right>
      <top/>
      <bottom/>
    </border>
    <border>
      <left style="medium">
        <color indexed="58"/>
      </left>
      <right style="thick">
        <color indexed="58"/>
      </right>
      <top/>
      <bottom style="medium">
        <color indexed="58"/>
      </bottom>
    </border>
    <border>
      <left style="medium">
        <color indexed="58"/>
      </left>
      <right/>
      <top style="medium">
        <color indexed="58"/>
      </top>
      <bottom style="medium"/>
    </border>
    <border>
      <left/>
      <right/>
      <top style="medium">
        <color indexed="58"/>
      </top>
      <bottom style="medium"/>
    </border>
    <border>
      <left/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>
      <alignment vertical="center" wrapText="1"/>
    </xf>
    <xf numFmtId="1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1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vertical="center" wrapText="1"/>
    </xf>
    <xf numFmtId="164" fontId="3" fillId="34" borderId="0" xfId="44" applyFont="1" applyFill="1" applyBorder="1" applyAlignment="1">
      <alignment vertical="center" wrapText="1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" fontId="3" fillId="34" borderId="21" xfId="0" applyNumberFormat="1" applyFont="1" applyFill="1" applyBorder="1" applyAlignment="1" applyProtection="1">
      <alignment horizontal="right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" fontId="0" fillId="33" borderId="27" xfId="69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1" fontId="0" fillId="33" borderId="28" xfId="69" applyNumberFormat="1" applyFont="1" applyFill="1" applyBorder="1" applyAlignment="1" applyProtection="1">
      <alignment horizontal="center" vertical="center"/>
      <protection locked="0"/>
    </xf>
    <xf numFmtId="1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center" wrapText="1"/>
    </xf>
    <xf numFmtId="1" fontId="0" fillId="33" borderId="29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4" fillId="35" borderId="20" xfId="70" applyFont="1" applyFill="1" applyBorder="1" applyAlignment="1" applyProtection="1">
      <alignment vertical="center"/>
      <protection locked="0"/>
    </xf>
    <xf numFmtId="0" fontId="4" fillId="35" borderId="20" xfId="7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" fontId="4" fillId="36" borderId="20" xfId="0" applyNumberFormat="1" applyFont="1" applyFill="1" applyBorder="1" applyAlignment="1" applyProtection="1">
      <alignment horizontal="center"/>
      <protection locked="0"/>
    </xf>
    <xf numFmtId="1" fontId="0" fillId="36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1" fontId="4" fillId="37" borderId="20" xfId="58" applyNumberFormat="1" applyFont="1" applyFill="1" applyBorder="1" applyAlignment="1" applyProtection="1">
      <alignment horizontal="center" vertical="center"/>
      <protection locked="0"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4" borderId="32" xfId="0" applyFont="1" applyFill="1" applyBorder="1" applyAlignment="1">
      <alignment horizontal="center" vertical="justify" textRotation="90" wrapText="1"/>
    </xf>
    <xf numFmtId="0" fontId="7" fillId="34" borderId="33" xfId="0" applyFont="1" applyFill="1" applyBorder="1" applyAlignment="1">
      <alignment horizontal="center" vertical="justify" textRotation="90" wrapText="1"/>
    </xf>
    <xf numFmtId="0" fontId="7" fillId="34" borderId="34" xfId="0" applyFont="1" applyFill="1" applyBorder="1" applyAlignment="1">
      <alignment horizontal="center" vertical="justify" textRotation="90" wrapText="1"/>
    </xf>
    <xf numFmtId="0" fontId="7" fillId="34" borderId="35" xfId="0" applyFont="1" applyFill="1" applyBorder="1" applyAlignment="1">
      <alignment horizontal="center" textRotation="90" wrapText="1"/>
    </xf>
    <xf numFmtId="0" fontId="7" fillId="34" borderId="36" xfId="0" applyFont="1" applyFill="1" applyBorder="1" applyAlignment="1">
      <alignment horizontal="center" textRotation="90" wrapText="1"/>
    </xf>
    <xf numFmtId="0" fontId="7" fillId="34" borderId="37" xfId="0" applyFont="1" applyFill="1" applyBorder="1" applyAlignment="1">
      <alignment horizontal="center" textRotation="90" wrapText="1"/>
    </xf>
    <xf numFmtId="0" fontId="7" fillId="34" borderId="32" xfId="0" applyFont="1" applyFill="1" applyBorder="1" applyAlignment="1">
      <alignment horizontal="center" textRotation="90" wrapText="1"/>
    </xf>
    <xf numFmtId="0" fontId="7" fillId="34" borderId="33" xfId="0" applyFont="1" applyFill="1" applyBorder="1" applyAlignment="1">
      <alignment horizontal="center" textRotation="90" wrapText="1"/>
    </xf>
    <xf numFmtId="0" fontId="7" fillId="34" borderId="34" xfId="0" applyFont="1" applyFill="1" applyBorder="1" applyAlignment="1">
      <alignment horizontal="center" textRotation="90" wrapText="1"/>
    </xf>
    <xf numFmtId="1" fontId="7" fillId="34" borderId="32" xfId="0" applyNumberFormat="1" applyFont="1" applyFill="1" applyBorder="1" applyAlignment="1">
      <alignment horizontal="center" textRotation="90" wrapText="1"/>
    </xf>
    <xf numFmtId="1" fontId="7" fillId="34" borderId="33" xfId="0" applyNumberFormat="1" applyFont="1" applyFill="1" applyBorder="1" applyAlignment="1">
      <alignment horizontal="center" textRotation="90" wrapText="1"/>
    </xf>
    <xf numFmtId="1" fontId="7" fillId="34" borderId="34" xfId="0" applyNumberFormat="1" applyFont="1" applyFill="1" applyBorder="1" applyAlignment="1">
      <alignment horizontal="center" textRotation="90" wrapText="1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60" applyFont="1" applyFill="1" applyBorder="1" applyAlignment="1">
      <alignment horizontal="center" vertical="center" wrapText="1"/>
      <protection/>
    </xf>
    <xf numFmtId="0" fontId="3" fillId="0" borderId="46" xfId="60" applyFont="1" applyFill="1" applyBorder="1" applyAlignment="1">
      <alignment horizontal="center" vertical="center" wrapText="1"/>
      <protection/>
    </xf>
    <xf numFmtId="1" fontId="7" fillId="34" borderId="32" xfId="0" applyNumberFormat="1" applyFont="1" applyFill="1" applyBorder="1" applyAlignment="1">
      <alignment horizontal="center" vertical="justify" textRotation="90" wrapText="1"/>
    </xf>
    <xf numFmtId="1" fontId="7" fillId="34" borderId="33" xfId="0" applyNumberFormat="1" applyFont="1" applyFill="1" applyBorder="1" applyAlignment="1">
      <alignment horizontal="center" vertical="justify" textRotation="90" wrapText="1"/>
    </xf>
    <xf numFmtId="0" fontId="3" fillId="0" borderId="10" xfId="0" applyFont="1" applyBorder="1" applyAlignment="1">
      <alignment horizontal="right" vertical="center" wrapText="1" indent="3"/>
    </xf>
    <xf numFmtId="0" fontId="3" fillId="0" borderId="11" xfId="0" applyFont="1" applyBorder="1" applyAlignment="1">
      <alignment horizontal="right" vertical="center" wrapText="1" indent="3"/>
    </xf>
    <xf numFmtId="0" fontId="3" fillId="0" borderId="15" xfId="0" applyFont="1" applyBorder="1" applyAlignment="1">
      <alignment horizontal="right" vertical="center" wrapText="1" indent="3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Валута 2" xfId="67"/>
    <cellStyle name="Валута 3" xfId="68"/>
    <cellStyle name="Нормалан 2" xfId="69"/>
    <cellStyle name="Нормалан 2 2" xfId="70"/>
    <cellStyle name="Нормалан 2 2 2" xfId="71"/>
    <cellStyle name="Нормалан 2 3" xfId="72"/>
    <cellStyle name="Нормалан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161925</xdr:rowOff>
    </xdr:from>
    <xdr:to>
      <xdr:col>0</xdr:col>
      <xdr:colOff>1162050</xdr:colOff>
      <xdr:row>1</xdr:row>
      <xdr:rowOff>904875</xdr:rowOff>
    </xdr:to>
    <xdr:pic>
      <xdr:nvPicPr>
        <xdr:cNvPr id="2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5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8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0</xdr:col>
      <xdr:colOff>1123950</xdr:colOff>
      <xdr:row>1</xdr:row>
      <xdr:rowOff>857250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BreakPreview" zoomScale="60" zoomScaleNormal="62" zoomScalePageLayoutView="0" workbookViewId="0" topLeftCell="A1">
      <selection activeCell="C18" sqref="C18"/>
    </sheetView>
  </sheetViews>
  <sheetFormatPr defaultColWidth="9.140625" defaultRowHeight="12.75"/>
  <cols>
    <col min="1" max="1" width="40.421875" style="0" customWidth="1"/>
    <col min="2" max="2" width="17.28125" style="0" customWidth="1"/>
    <col min="3" max="3" width="12.00390625" style="0" customWidth="1"/>
    <col min="21" max="21" width="10.421875" style="128" customWidth="1"/>
  </cols>
  <sheetData>
    <row r="1" spans="3:21" s="3" customFormat="1" ht="13.5" thickBot="1">
      <c r="C1" s="20"/>
      <c r="F1" s="21"/>
      <c r="H1" s="81"/>
      <c r="I1" s="9"/>
      <c r="J1" s="9"/>
      <c r="K1" s="9"/>
      <c r="L1" s="9"/>
      <c r="M1" s="9"/>
      <c r="N1" s="20"/>
      <c r="O1" s="20"/>
      <c r="P1" s="20"/>
      <c r="T1" s="20"/>
      <c r="U1" s="20"/>
    </row>
    <row r="2" spans="1:23" s="35" customFormat="1" ht="73.5" customHeight="1" thickBot="1">
      <c r="A2" s="141" t="s">
        <v>47</v>
      </c>
      <c r="B2" s="142"/>
      <c r="C2" s="143"/>
      <c r="D2" s="135" t="s">
        <v>18</v>
      </c>
      <c r="E2" s="135" t="s">
        <v>19</v>
      </c>
      <c r="F2" s="138" t="s">
        <v>20</v>
      </c>
      <c r="G2" s="135" t="s">
        <v>29</v>
      </c>
      <c r="H2" s="135" t="s">
        <v>30</v>
      </c>
      <c r="I2" s="135" t="s">
        <v>31</v>
      </c>
      <c r="J2" s="135" t="s">
        <v>32</v>
      </c>
      <c r="K2" s="135" t="s">
        <v>33</v>
      </c>
      <c r="L2" s="135" t="s">
        <v>34</v>
      </c>
      <c r="M2" s="135" t="s">
        <v>35</v>
      </c>
      <c r="N2" s="135" t="s">
        <v>21</v>
      </c>
      <c r="O2" s="129" t="s">
        <v>48</v>
      </c>
      <c r="P2" s="129" t="s">
        <v>49</v>
      </c>
      <c r="Q2" s="135" t="s">
        <v>22</v>
      </c>
      <c r="R2" s="135" t="s">
        <v>23</v>
      </c>
      <c r="S2" s="135" t="s">
        <v>24</v>
      </c>
      <c r="T2" s="135" t="s">
        <v>25</v>
      </c>
      <c r="U2" s="138" t="s">
        <v>26</v>
      </c>
      <c r="V2" s="135" t="s">
        <v>27</v>
      </c>
      <c r="W2" s="132" t="s">
        <v>28</v>
      </c>
    </row>
    <row r="3" spans="1:23" s="35" customFormat="1" ht="24.75" customHeight="1">
      <c r="A3" s="84" t="s">
        <v>2</v>
      </c>
      <c r="B3" s="86" t="s">
        <v>3</v>
      </c>
      <c r="C3" s="124" t="s">
        <v>4</v>
      </c>
      <c r="D3" s="136"/>
      <c r="E3" s="136"/>
      <c r="F3" s="139"/>
      <c r="G3" s="136"/>
      <c r="H3" s="136"/>
      <c r="I3" s="136"/>
      <c r="J3" s="136"/>
      <c r="K3" s="136"/>
      <c r="L3" s="136"/>
      <c r="M3" s="136"/>
      <c r="N3" s="136"/>
      <c r="O3" s="130"/>
      <c r="P3" s="130"/>
      <c r="Q3" s="136"/>
      <c r="R3" s="136"/>
      <c r="S3" s="136"/>
      <c r="T3" s="136"/>
      <c r="U3" s="139"/>
      <c r="V3" s="136"/>
      <c r="W3" s="133"/>
    </row>
    <row r="4" spans="1:23" s="35" customFormat="1" ht="25.5" customHeight="1" thickBot="1">
      <c r="A4" s="85"/>
      <c r="B4" s="87"/>
      <c r="C4" s="125"/>
      <c r="D4" s="137"/>
      <c r="E4" s="136"/>
      <c r="F4" s="139"/>
      <c r="G4" s="136"/>
      <c r="H4" s="136"/>
      <c r="I4" s="136"/>
      <c r="J4" s="137"/>
      <c r="K4" s="137"/>
      <c r="L4" s="137"/>
      <c r="M4" s="137"/>
      <c r="N4" s="137"/>
      <c r="O4" s="131"/>
      <c r="P4" s="131"/>
      <c r="Q4" s="137"/>
      <c r="R4" s="137"/>
      <c r="S4" s="137"/>
      <c r="T4" s="137"/>
      <c r="U4" s="140"/>
      <c r="V4" s="137"/>
      <c r="W4" s="134"/>
    </row>
    <row r="5" spans="1:23" s="35" customFormat="1" ht="25.5" customHeight="1" thickBot="1">
      <c r="A5" s="47" t="s">
        <v>36</v>
      </c>
      <c r="B5" s="48"/>
      <c r="C5" s="49"/>
      <c r="D5" s="50"/>
      <c r="E5" s="51"/>
      <c r="H5" s="82"/>
      <c r="I5" s="43"/>
      <c r="J5" s="44"/>
      <c r="K5" s="45"/>
      <c r="L5" s="44"/>
      <c r="M5" s="45"/>
      <c r="N5" s="36"/>
      <c r="O5" s="36"/>
      <c r="P5" s="36"/>
      <c r="Q5" s="37"/>
      <c r="R5" s="36"/>
      <c r="S5" s="37"/>
      <c r="T5" s="36"/>
      <c r="U5" s="127"/>
      <c r="V5" s="37"/>
      <c r="W5" s="56"/>
    </row>
    <row r="6" spans="1:23" s="22" customFormat="1" ht="12.75" customHeight="1">
      <c r="A6" s="14"/>
      <c r="B6" s="15"/>
      <c r="C6" s="122"/>
      <c r="D6" s="28"/>
      <c r="E6" s="29"/>
      <c r="F6" s="30"/>
      <c r="G6" s="31"/>
      <c r="H6" s="83"/>
      <c r="I6" s="32"/>
      <c r="J6" s="32"/>
      <c r="K6" s="32"/>
      <c r="L6" s="32"/>
      <c r="M6" s="32"/>
      <c r="N6" s="58"/>
      <c r="O6" s="58"/>
      <c r="P6" s="58"/>
      <c r="Q6" s="32"/>
      <c r="R6" s="32"/>
      <c r="S6" s="32"/>
      <c r="T6" s="58"/>
      <c r="U6" s="58"/>
      <c r="V6" s="32"/>
      <c r="W6" s="57"/>
    </row>
    <row r="7" spans="1:23" s="22" customFormat="1" ht="12.75">
      <c r="A7" s="74" t="s">
        <v>8</v>
      </c>
      <c r="B7" s="75"/>
      <c r="C7" s="75"/>
      <c r="D7" s="76"/>
      <c r="E7" s="77"/>
      <c r="F7" s="78"/>
      <c r="G7" s="76"/>
      <c r="H7" s="79"/>
      <c r="I7" s="77"/>
      <c r="J7" s="77"/>
      <c r="K7" s="77"/>
      <c r="L7" s="77"/>
      <c r="M7" s="76"/>
      <c r="N7" s="79"/>
      <c r="O7" s="79"/>
      <c r="P7" s="79"/>
      <c r="Q7" s="77"/>
      <c r="R7" s="77"/>
      <c r="S7" s="76"/>
      <c r="T7" s="79"/>
      <c r="U7" s="79"/>
      <c r="V7" s="77"/>
      <c r="W7" s="80"/>
    </row>
    <row r="8" spans="1:23" s="22" customFormat="1" ht="12.75">
      <c r="A8" s="18"/>
      <c r="B8" s="13"/>
      <c r="C8" s="19"/>
      <c r="D8" s="33"/>
      <c r="E8" s="33"/>
      <c r="F8" s="34"/>
      <c r="G8" s="33"/>
      <c r="H8" s="59"/>
      <c r="I8" s="33"/>
      <c r="J8" s="33"/>
      <c r="K8" s="33"/>
      <c r="L8" s="33"/>
      <c r="M8" s="33"/>
      <c r="N8" s="59"/>
      <c r="O8" s="59"/>
      <c r="P8" s="59"/>
      <c r="Q8" s="33"/>
      <c r="R8" s="33"/>
      <c r="S8" s="33"/>
      <c r="T8" s="59"/>
      <c r="U8" s="59"/>
      <c r="V8" s="33"/>
      <c r="W8" s="61"/>
    </row>
    <row r="9" spans="1:23" s="22" customFormat="1" ht="18" customHeight="1">
      <c r="A9" s="91" t="s">
        <v>5</v>
      </c>
      <c r="B9" s="92" t="s">
        <v>0</v>
      </c>
      <c r="C9" s="92" t="s">
        <v>10</v>
      </c>
      <c r="D9" s="93"/>
      <c r="E9" s="94">
        <v>850</v>
      </c>
      <c r="F9" s="95">
        <f>38*25</f>
        <v>950</v>
      </c>
      <c r="G9" s="117">
        <v>875</v>
      </c>
      <c r="H9" s="95">
        <f>33*25</f>
        <v>825</v>
      </c>
      <c r="I9" s="95">
        <f>37*25</f>
        <v>925</v>
      </c>
      <c r="J9" s="95">
        <f>37*25</f>
        <v>925</v>
      </c>
      <c r="K9" s="95">
        <v>825</v>
      </c>
      <c r="L9" s="123"/>
      <c r="M9" s="95"/>
      <c r="N9" s="95">
        <v>875</v>
      </c>
      <c r="O9" s="95"/>
      <c r="P9" s="95">
        <f>36*25</f>
        <v>900</v>
      </c>
      <c r="Q9" s="95"/>
      <c r="R9" s="95">
        <f>35*25</f>
        <v>875</v>
      </c>
      <c r="S9" s="95">
        <v>875</v>
      </c>
      <c r="T9" s="95">
        <v>975</v>
      </c>
      <c r="U9" s="95">
        <v>900</v>
      </c>
      <c r="V9" s="95">
        <f>32*25</f>
        <v>800</v>
      </c>
      <c r="W9" s="94">
        <f>37*25</f>
        <v>925</v>
      </c>
    </row>
    <row r="10" spans="1:23" s="22" customFormat="1" ht="18" customHeight="1">
      <c r="A10" s="91" t="s">
        <v>5</v>
      </c>
      <c r="B10" s="92" t="s">
        <v>0</v>
      </c>
      <c r="C10" s="92" t="s">
        <v>11</v>
      </c>
      <c r="D10" s="93">
        <v>1700</v>
      </c>
      <c r="E10" s="94">
        <v>1650</v>
      </c>
      <c r="F10" s="95">
        <f>36*50</f>
        <v>1800</v>
      </c>
      <c r="G10" s="117">
        <v>1750</v>
      </c>
      <c r="H10" s="95">
        <f>35*50</f>
        <v>1750</v>
      </c>
      <c r="I10" s="95">
        <f>37*50</f>
        <v>1850</v>
      </c>
      <c r="J10" s="95">
        <f>37*50</f>
        <v>1850</v>
      </c>
      <c r="K10" s="95">
        <v>1650</v>
      </c>
      <c r="L10" s="123">
        <f>52*50</f>
        <v>2600</v>
      </c>
      <c r="M10" s="95"/>
      <c r="N10" s="95">
        <v>1750</v>
      </c>
      <c r="O10" s="95">
        <v>1650</v>
      </c>
      <c r="P10" s="95">
        <f>35*50</f>
        <v>1750</v>
      </c>
      <c r="Q10" s="95">
        <v>1650</v>
      </c>
      <c r="R10" s="95"/>
      <c r="S10" s="95">
        <v>1750</v>
      </c>
      <c r="T10" s="95">
        <v>1950</v>
      </c>
      <c r="U10" s="95">
        <v>1800</v>
      </c>
      <c r="V10" s="95">
        <f>32*50</f>
        <v>1600</v>
      </c>
      <c r="W10" s="94"/>
    </row>
    <row r="11" spans="1:23" s="22" customFormat="1" ht="18" customHeight="1">
      <c r="A11" s="91" t="s">
        <v>5</v>
      </c>
      <c r="B11" s="92" t="s">
        <v>7</v>
      </c>
      <c r="C11" s="92" t="s">
        <v>11</v>
      </c>
      <c r="D11" s="93"/>
      <c r="E11" s="94"/>
      <c r="F11" s="95">
        <f>34*50</f>
        <v>1700</v>
      </c>
      <c r="G11" s="117"/>
      <c r="H11" s="95"/>
      <c r="I11" s="95">
        <v>1850</v>
      </c>
      <c r="J11" s="95"/>
      <c r="K11" s="95"/>
      <c r="L11" s="123">
        <f>55*50</f>
        <v>2750</v>
      </c>
      <c r="M11" s="95">
        <v>2900</v>
      </c>
      <c r="N11" s="95"/>
      <c r="O11" s="95"/>
      <c r="P11" s="95"/>
      <c r="Q11" s="95"/>
      <c r="R11" s="95"/>
      <c r="S11" s="95"/>
      <c r="T11" s="95"/>
      <c r="U11" s="95">
        <v>3000</v>
      </c>
      <c r="V11" s="95"/>
      <c r="W11" s="94"/>
    </row>
    <row r="12" spans="1:23" s="22" customFormat="1" ht="18" customHeight="1">
      <c r="A12" s="91" t="s">
        <v>5</v>
      </c>
      <c r="B12" s="92" t="s">
        <v>1</v>
      </c>
      <c r="C12" s="92" t="s">
        <v>10</v>
      </c>
      <c r="D12" s="93"/>
      <c r="E12" s="94"/>
      <c r="F12" s="95">
        <f>56*25</f>
        <v>1400</v>
      </c>
      <c r="G12" s="117">
        <v>1450</v>
      </c>
      <c r="H12" s="95">
        <f>55*25</f>
        <v>1375</v>
      </c>
      <c r="I12" s="95">
        <f>58*25</f>
        <v>1450</v>
      </c>
      <c r="J12" s="95"/>
      <c r="K12" s="95">
        <v>1500</v>
      </c>
      <c r="L12" s="123">
        <f>55*25</f>
        <v>1375</v>
      </c>
      <c r="M12" s="95">
        <v>1450</v>
      </c>
      <c r="N12" s="95">
        <v>1375</v>
      </c>
      <c r="O12" s="95">
        <v>1350</v>
      </c>
      <c r="P12" s="95">
        <f>36*25</f>
        <v>900</v>
      </c>
      <c r="Q12" s="95">
        <v>1400</v>
      </c>
      <c r="R12" s="95">
        <f>60*25</f>
        <v>1500</v>
      </c>
      <c r="S12" s="95">
        <v>1450</v>
      </c>
      <c r="T12" s="96">
        <v>1200</v>
      </c>
      <c r="U12" s="95"/>
      <c r="V12" s="95">
        <f>53*25</f>
        <v>1325</v>
      </c>
      <c r="W12" s="94">
        <f>55*25</f>
        <v>1375</v>
      </c>
    </row>
    <row r="13" spans="1:23" s="22" customFormat="1" ht="18" customHeight="1">
      <c r="A13" s="91" t="s">
        <v>5</v>
      </c>
      <c r="B13" s="92" t="s">
        <v>1</v>
      </c>
      <c r="C13" s="92" t="s">
        <v>11</v>
      </c>
      <c r="D13" s="93"/>
      <c r="E13" s="94"/>
      <c r="F13" s="95">
        <f>55*50</f>
        <v>2750</v>
      </c>
      <c r="G13" s="117"/>
      <c r="H13" s="95"/>
      <c r="I13" s="95">
        <f>58*50</f>
        <v>2900</v>
      </c>
      <c r="J13" s="96"/>
      <c r="K13" s="117">
        <v>3000</v>
      </c>
      <c r="L13" s="123"/>
      <c r="M13" s="95"/>
      <c r="N13" s="95"/>
      <c r="O13" s="95">
        <v>2700</v>
      </c>
      <c r="P13" s="95">
        <f>36*50</f>
        <v>1800</v>
      </c>
      <c r="Q13" s="95"/>
      <c r="R13" s="95"/>
      <c r="S13" s="95">
        <v>2900</v>
      </c>
      <c r="T13" s="96">
        <v>2400</v>
      </c>
      <c r="U13" s="95"/>
      <c r="V13" s="95"/>
      <c r="W13" s="94"/>
    </row>
    <row r="14" spans="1:23" s="22" customFormat="1" ht="18" customHeight="1">
      <c r="A14" s="109" t="s">
        <v>37</v>
      </c>
      <c r="B14" s="110" t="s">
        <v>38</v>
      </c>
      <c r="C14" s="92" t="s">
        <v>10</v>
      </c>
      <c r="D14" s="93">
        <v>1725</v>
      </c>
      <c r="E14" s="94">
        <v>1450</v>
      </c>
      <c r="F14" s="95">
        <f>66*25</f>
        <v>1650</v>
      </c>
      <c r="G14" s="117">
        <v>1575</v>
      </c>
      <c r="H14" s="95"/>
      <c r="I14" s="95">
        <f>65*25</f>
        <v>1625</v>
      </c>
      <c r="J14" s="96">
        <f>64*25</f>
        <v>1600</v>
      </c>
      <c r="K14" s="95">
        <v>1550</v>
      </c>
      <c r="L14" s="123">
        <f>62*25</f>
        <v>1550</v>
      </c>
      <c r="M14" s="95"/>
      <c r="N14" s="95"/>
      <c r="O14" s="95"/>
      <c r="P14" s="95">
        <f>40*25</f>
        <v>1000</v>
      </c>
      <c r="Q14" s="95">
        <v>1400</v>
      </c>
      <c r="R14" s="95"/>
      <c r="S14" s="95">
        <v>1375</v>
      </c>
      <c r="T14" s="96">
        <v>1275</v>
      </c>
      <c r="U14" s="95">
        <v>1700</v>
      </c>
      <c r="V14" s="95">
        <f>59*25</f>
        <v>1475</v>
      </c>
      <c r="W14" s="94">
        <f>63*25</f>
        <v>1575</v>
      </c>
    </row>
    <row r="15" spans="1:23" s="22" customFormat="1" ht="18" customHeight="1">
      <c r="A15" s="109" t="s">
        <v>37</v>
      </c>
      <c r="B15" s="110" t="s">
        <v>38</v>
      </c>
      <c r="C15" s="92" t="s">
        <v>11</v>
      </c>
      <c r="D15" s="93"/>
      <c r="E15" s="94"/>
      <c r="F15" s="95">
        <f>62*50</f>
        <v>3100</v>
      </c>
      <c r="G15" s="117"/>
      <c r="H15" s="95"/>
      <c r="I15" s="95">
        <f>65*50</f>
        <v>3250</v>
      </c>
      <c r="J15" s="96"/>
      <c r="K15" s="95">
        <v>3100</v>
      </c>
      <c r="L15" s="123">
        <f>63*50</f>
        <v>3150</v>
      </c>
      <c r="M15" s="95"/>
      <c r="N15" s="95"/>
      <c r="O15" s="95">
        <v>3100</v>
      </c>
      <c r="P15" s="95">
        <f>40*50</f>
        <v>2000</v>
      </c>
      <c r="Q15" s="95"/>
      <c r="R15" s="95"/>
      <c r="S15" s="95">
        <v>2750</v>
      </c>
      <c r="T15" s="96">
        <v>2500</v>
      </c>
      <c r="U15" s="95"/>
      <c r="V15" s="95">
        <f>59*50</f>
        <v>2950</v>
      </c>
      <c r="W15" s="94"/>
    </row>
    <row r="16" spans="1:23" s="22" customFormat="1" ht="18" customHeight="1">
      <c r="A16" s="91" t="s">
        <v>13</v>
      </c>
      <c r="B16" s="92" t="s">
        <v>14</v>
      </c>
      <c r="C16" s="92" t="s">
        <v>12</v>
      </c>
      <c r="D16" s="93">
        <v>1350</v>
      </c>
      <c r="E16" s="97"/>
      <c r="F16" s="95">
        <f>56*25</f>
        <v>1400</v>
      </c>
      <c r="G16" s="118"/>
      <c r="H16" s="98"/>
      <c r="I16" s="98">
        <f>58*25</f>
        <v>1450</v>
      </c>
      <c r="J16" s="98"/>
      <c r="K16" s="98">
        <v>1300</v>
      </c>
      <c r="L16" s="123">
        <f>54*25</f>
        <v>1350</v>
      </c>
      <c r="M16" s="99"/>
      <c r="N16" s="98"/>
      <c r="O16" s="98">
        <v>1325</v>
      </c>
      <c r="P16" s="98"/>
      <c r="Q16" s="99"/>
      <c r="R16" s="98"/>
      <c r="S16" s="98">
        <v>1375</v>
      </c>
      <c r="T16" s="98">
        <v>1200</v>
      </c>
      <c r="U16" s="98">
        <v>1300</v>
      </c>
      <c r="V16" s="99"/>
      <c r="W16" s="97">
        <f>55*25</f>
        <v>1375</v>
      </c>
    </row>
    <row r="17" spans="1:23" s="22" customFormat="1" ht="18" customHeight="1">
      <c r="A17" s="91" t="s">
        <v>13</v>
      </c>
      <c r="B17" s="92" t="s">
        <v>14</v>
      </c>
      <c r="C17" s="92" t="s">
        <v>42</v>
      </c>
      <c r="D17" s="100"/>
      <c r="E17" s="103"/>
      <c r="F17" s="101">
        <f>55*30</f>
        <v>1650</v>
      </c>
      <c r="G17" s="119">
        <v>1590</v>
      </c>
      <c r="H17" s="104">
        <f>53*30</f>
        <v>1590</v>
      </c>
      <c r="I17" s="104">
        <f>58*30</f>
        <v>1740</v>
      </c>
      <c r="J17" s="104"/>
      <c r="K17" s="104">
        <v>1664</v>
      </c>
      <c r="L17" s="123"/>
      <c r="M17" s="105"/>
      <c r="N17" s="104"/>
      <c r="O17" s="104"/>
      <c r="P17" s="104"/>
      <c r="Q17" s="105"/>
      <c r="R17" s="104"/>
      <c r="S17" s="104">
        <v>2750</v>
      </c>
      <c r="T17" s="104"/>
      <c r="U17" s="104"/>
      <c r="V17" s="104"/>
      <c r="W17" s="103"/>
    </row>
    <row r="18" spans="1:23" s="22" customFormat="1" ht="18" customHeight="1">
      <c r="A18" s="108" t="s">
        <v>39</v>
      </c>
      <c r="B18" s="107" t="s">
        <v>40</v>
      </c>
      <c r="C18" s="107" t="s">
        <v>12</v>
      </c>
      <c r="D18" s="100">
        <v>1425</v>
      </c>
      <c r="E18" s="101"/>
      <c r="F18" s="101">
        <f>58*25</f>
        <v>1450</v>
      </c>
      <c r="G18" s="120"/>
      <c r="H18" s="101">
        <f>57*25</f>
        <v>1425</v>
      </c>
      <c r="I18" s="101">
        <f>58*25</f>
        <v>1450</v>
      </c>
      <c r="J18" s="102">
        <f>60*25</f>
        <v>1500</v>
      </c>
      <c r="K18" s="102">
        <v>1250</v>
      </c>
      <c r="L18" s="123"/>
      <c r="M18" s="101"/>
      <c r="N18" s="101"/>
      <c r="O18" s="101"/>
      <c r="P18" s="101">
        <f>38*25</f>
        <v>950</v>
      </c>
      <c r="Q18" s="101"/>
      <c r="R18" s="101">
        <f>66*25</f>
        <v>1650</v>
      </c>
      <c r="S18" s="101">
        <v>1375</v>
      </c>
      <c r="T18" s="102">
        <v>1250</v>
      </c>
      <c r="U18" s="101">
        <v>1500</v>
      </c>
      <c r="V18" s="101">
        <f>52*25</f>
        <v>1300</v>
      </c>
      <c r="W18" s="106"/>
    </row>
  </sheetData>
  <sheetProtection/>
  <mergeCells count="21">
    <mergeCell ref="N2:N4"/>
    <mergeCell ref="A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O2:O4"/>
    <mergeCell ref="P2:P4"/>
    <mergeCell ref="W2:W4"/>
    <mergeCell ref="Q2:Q4"/>
    <mergeCell ref="R2:R4"/>
    <mergeCell ref="S2:S4"/>
    <mergeCell ref="T2:T4"/>
    <mergeCell ref="U2:U4"/>
    <mergeCell ref="V2:V4"/>
  </mergeCells>
  <printOptions/>
  <pageMargins left="0.7" right="0.7" top="0.75" bottom="0.75" header="0.3" footer="0.3"/>
  <pageSetup horizontalDpi="600" verticalDpi="600" orientation="landscape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7"/>
  <sheetViews>
    <sheetView view="pageBreakPreview" zoomScale="60" zoomScalePageLayoutView="0" workbookViewId="0" topLeftCell="A1">
      <selection activeCell="H10" sqref="H10"/>
    </sheetView>
  </sheetViews>
  <sheetFormatPr defaultColWidth="9.140625" defaultRowHeight="12.75"/>
  <cols>
    <col min="1" max="1" width="25.8515625" style="22" customWidth="1"/>
    <col min="2" max="2" width="11.57421875" style="22" customWidth="1"/>
    <col min="3" max="3" width="20.28125" style="24" customWidth="1"/>
    <col min="4" max="5" width="8.7109375" style="22" customWidth="1"/>
    <col min="6" max="6" width="8.7109375" style="25" customWidth="1"/>
    <col min="7" max="7" width="8.7109375" style="22" customWidth="1"/>
    <col min="8" max="13" width="8.7109375" style="23" customWidth="1"/>
    <col min="14" max="18" width="9.140625" style="22" customWidth="1"/>
    <col min="19" max="19" width="7.7109375" style="22" customWidth="1"/>
    <col min="20" max="16384" width="9.140625" style="22" customWidth="1"/>
  </cols>
  <sheetData>
    <row r="1" ht="13.5" thickBot="1"/>
    <row r="2" spans="1:23" s="35" customFormat="1" ht="73.5" customHeight="1" thickBot="1">
      <c r="A2" s="152" t="s">
        <v>50</v>
      </c>
      <c r="B2" s="153"/>
      <c r="C2" s="154"/>
      <c r="D2" s="129" t="s">
        <v>18</v>
      </c>
      <c r="E2" s="129" t="s">
        <v>19</v>
      </c>
      <c r="F2" s="150" t="s">
        <v>20</v>
      </c>
      <c r="G2" s="129" t="s">
        <v>29</v>
      </c>
      <c r="H2" s="129" t="s">
        <v>30</v>
      </c>
      <c r="I2" s="129" t="s">
        <v>31</v>
      </c>
      <c r="J2" s="129" t="s">
        <v>32</v>
      </c>
      <c r="K2" s="129" t="s">
        <v>33</v>
      </c>
      <c r="L2" s="129" t="s">
        <v>34</v>
      </c>
      <c r="M2" s="129" t="s">
        <v>35</v>
      </c>
      <c r="N2" s="129" t="s">
        <v>21</v>
      </c>
      <c r="O2" s="129" t="s">
        <v>48</v>
      </c>
      <c r="P2" s="129" t="s">
        <v>49</v>
      </c>
      <c r="Q2" s="129" t="s">
        <v>22</v>
      </c>
      <c r="R2" s="129" t="s">
        <v>23</v>
      </c>
      <c r="S2" s="129" t="s">
        <v>24</v>
      </c>
      <c r="T2" s="129" t="s">
        <v>25</v>
      </c>
      <c r="U2" s="150" t="s">
        <v>26</v>
      </c>
      <c r="V2" s="129" t="s">
        <v>27</v>
      </c>
      <c r="W2" s="129" t="s">
        <v>28</v>
      </c>
    </row>
    <row r="3" spans="1:23" s="35" customFormat="1" ht="24.75" customHeight="1" thickBot="1">
      <c r="A3" s="144" t="s">
        <v>2</v>
      </c>
      <c r="B3" s="146" t="s">
        <v>3</v>
      </c>
      <c r="C3" s="148" t="s">
        <v>4</v>
      </c>
      <c r="D3" s="130"/>
      <c r="E3" s="130"/>
      <c r="F3" s="151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51"/>
      <c r="V3" s="130"/>
      <c r="W3" s="130"/>
    </row>
    <row r="4" spans="1:23" s="35" customFormat="1" ht="25.5" customHeight="1" thickBot="1">
      <c r="A4" s="145"/>
      <c r="B4" s="147"/>
      <c r="C4" s="149"/>
      <c r="D4" s="130"/>
      <c r="E4" s="130"/>
      <c r="F4" s="151"/>
      <c r="G4" s="130"/>
      <c r="H4" s="130"/>
      <c r="I4" s="130"/>
      <c r="J4" s="131"/>
      <c r="K4" s="130"/>
      <c r="L4" s="130"/>
      <c r="M4" s="130"/>
      <c r="N4" s="130"/>
      <c r="O4" s="131"/>
      <c r="P4" s="131"/>
      <c r="Q4" s="130"/>
      <c r="R4" s="130"/>
      <c r="S4" s="130"/>
      <c r="T4" s="130"/>
      <c r="U4" s="151"/>
      <c r="V4" s="131"/>
      <c r="W4" s="130"/>
    </row>
    <row r="5" spans="1:23" s="35" customFormat="1" ht="25.5" customHeight="1">
      <c r="A5" s="53" t="s">
        <v>36</v>
      </c>
      <c r="B5" s="4"/>
      <c r="C5" s="54"/>
      <c r="D5" s="37"/>
      <c r="E5" s="52"/>
      <c r="F5" s="40"/>
      <c r="G5" s="41"/>
      <c r="H5" s="42"/>
      <c r="I5" s="43"/>
      <c r="J5" s="44"/>
      <c r="K5" s="45"/>
      <c r="L5" s="44"/>
      <c r="M5" s="45"/>
      <c r="N5" s="36"/>
      <c r="O5" s="36"/>
      <c r="P5" s="36"/>
      <c r="Q5" s="37"/>
      <c r="R5" s="36"/>
      <c r="S5" s="37"/>
      <c r="T5" s="37"/>
      <c r="U5" s="38"/>
      <c r="V5" s="37"/>
      <c r="W5" s="39"/>
    </row>
    <row r="6" spans="1:23" ht="25.5">
      <c r="A6" s="67" t="s">
        <v>9</v>
      </c>
      <c r="B6" s="68"/>
      <c r="C6" s="68"/>
      <c r="D6" s="69"/>
      <c r="E6" s="70"/>
      <c r="F6" s="71"/>
      <c r="G6" s="70"/>
      <c r="H6" s="70"/>
      <c r="I6" s="70"/>
      <c r="J6" s="70"/>
      <c r="K6" s="70"/>
      <c r="L6" s="70"/>
      <c r="M6" s="72"/>
      <c r="N6" s="70"/>
      <c r="O6" s="70"/>
      <c r="P6" s="70"/>
      <c r="Q6" s="70"/>
      <c r="R6" s="70"/>
      <c r="S6" s="72"/>
      <c r="T6" s="70"/>
      <c r="U6" s="70"/>
      <c r="V6" s="70"/>
      <c r="W6" s="73"/>
    </row>
    <row r="7" spans="1:23" ht="12.75">
      <c r="A7" s="16"/>
      <c r="B7" s="4"/>
      <c r="C7" s="17"/>
      <c r="D7" s="26"/>
      <c r="E7" s="27"/>
      <c r="F7" s="46"/>
      <c r="G7" s="55"/>
      <c r="H7" s="27"/>
      <c r="I7" s="27"/>
      <c r="J7" s="27"/>
      <c r="K7" s="27"/>
      <c r="L7" s="27"/>
      <c r="M7" s="65"/>
      <c r="N7" s="27"/>
      <c r="O7" s="27"/>
      <c r="P7" s="27"/>
      <c r="Q7" s="27"/>
      <c r="R7" s="27"/>
      <c r="S7" s="65"/>
      <c r="T7" s="27"/>
      <c r="U7" s="27"/>
      <c r="V7" s="27"/>
      <c r="W7" s="60"/>
    </row>
    <row r="8" spans="1:23" ht="12.75">
      <c r="A8" s="91" t="s">
        <v>5</v>
      </c>
      <c r="B8" s="111" t="s">
        <v>16</v>
      </c>
      <c r="C8" s="111" t="s">
        <v>17</v>
      </c>
      <c r="D8" s="63"/>
      <c r="E8" s="63"/>
      <c r="F8" s="63">
        <f>44*40</f>
        <v>1760</v>
      </c>
      <c r="G8" s="63"/>
      <c r="H8" s="63"/>
      <c r="I8" s="63">
        <f>49*40</f>
        <v>1960</v>
      </c>
      <c r="J8" s="64"/>
      <c r="K8" s="113"/>
      <c r="L8" s="63"/>
      <c r="M8" s="63"/>
      <c r="N8" s="63"/>
      <c r="O8" s="63"/>
      <c r="P8" s="63"/>
      <c r="Q8" s="64"/>
      <c r="R8" s="64"/>
      <c r="S8" s="63"/>
      <c r="T8" s="88"/>
      <c r="U8" s="63"/>
      <c r="V8" s="63"/>
      <c r="W8" s="63"/>
    </row>
    <row r="9" spans="1:23" ht="12.75">
      <c r="A9" s="91" t="s">
        <v>5</v>
      </c>
      <c r="B9" s="92" t="s">
        <v>0</v>
      </c>
      <c r="C9" s="92" t="s">
        <v>41</v>
      </c>
      <c r="D9" s="63">
        <v>1125</v>
      </c>
      <c r="E9" s="63">
        <v>950</v>
      </c>
      <c r="F9" s="63">
        <f>25*48</f>
        <v>1200</v>
      </c>
      <c r="G9" s="63">
        <v>1150</v>
      </c>
      <c r="H9" s="63">
        <f>44*25</f>
        <v>1100</v>
      </c>
      <c r="I9" s="63">
        <f>49*25</f>
        <v>1225</v>
      </c>
      <c r="J9" s="64">
        <f>46*25</f>
        <v>1150</v>
      </c>
      <c r="K9" s="113">
        <v>1075</v>
      </c>
      <c r="L9" s="63">
        <f>42*25</f>
        <v>1050</v>
      </c>
      <c r="M9" s="63">
        <v>1225</v>
      </c>
      <c r="N9" s="63"/>
      <c r="O9" s="63">
        <v>1100</v>
      </c>
      <c r="P9" s="63">
        <f>44*25</f>
        <v>1100</v>
      </c>
      <c r="Q9" s="64"/>
      <c r="R9" s="64">
        <v>921</v>
      </c>
      <c r="S9" s="63">
        <v>1125</v>
      </c>
      <c r="T9" s="88">
        <v>1100</v>
      </c>
      <c r="U9" s="63">
        <v>1200</v>
      </c>
      <c r="V9" s="63"/>
      <c r="W9" s="63">
        <f>41*25</f>
        <v>1025</v>
      </c>
    </row>
    <row r="10" spans="1:23" ht="12.75">
      <c r="A10" s="91" t="s">
        <v>5</v>
      </c>
      <c r="B10" s="92" t="s">
        <v>0</v>
      </c>
      <c r="C10" s="92" t="s">
        <v>15</v>
      </c>
      <c r="D10" s="63"/>
      <c r="E10" s="63">
        <v>1700</v>
      </c>
      <c r="F10" s="63"/>
      <c r="G10" s="63"/>
      <c r="H10" s="63"/>
      <c r="I10" s="63">
        <f>49*45</f>
        <v>2205</v>
      </c>
      <c r="J10" s="64"/>
      <c r="K10" s="114">
        <v>1935</v>
      </c>
      <c r="L10" s="63"/>
      <c r="M10" s="63"/>
      <c r="N10" s="63"/>
      <c r="O10" s="63"/>
      <c r="P10" s="63">
        <f>44*45</f>
        <v>1980</v>
      </c>
      <c r="Q10" s="64"/>
      <c r="R10" s="66"/>
      <c r="S10" s="63">
        <v>2025</v>
      </c>
      <c r="T10" s="88"/>
      <c r="U10" s="63">
        <v>2100</v>
      </c>
      <c r="V10" s="63"/>
      <c r="W10" s="64"/>
    </row>
    <row r="11" spans="1:23" ht="18" customHeight="1">
      <c r="A11" s="91" t="s">
        <v>5</v>
      </c>
      <c r="B11" s="92" t="s">
        <v>0</v>
      </c>
      <c r="C11" s="92" t="s">
        <v>6</v>
      </c>
      <c r="D11" s="63"/>
      <c r="E11" s="63">
        <v>1850</v>
      </c>
      <c r="F11" s="63">
        <f>47*50</f>
        <v>2350</v>
      </c>
      <c r="G11" s="63"/>
      <c r="H11" s="63"/>
      <c r="I11" s="64">
        <f>49*50</f>
        <v>2450</v>
      </c>
      <c r="J11" s="64"/>
      <c r="K11" s="113">
        <v>2150</v>
      </c>
      <c r="L11" s="63">
        <f>43*50</f>
        <v>2150</v>
      </c>
      <c r="M11" s="63"/>
      <c r="N11" s="63"/>
      <c r="O11" s="63"/>
      <c r="P11" s="63">
        <f>44*50</f>
        <v>2200</v>
      </c>
      <c r="Q11" s="64"/>
      <c r="R11" s="64">
        <v>1850</v>
      </c>
      <c r="S11" s="63">
        <v>2250</v>
      </c>
      <c r="T11" s="90">
        <v>2100</v>
      </c>
      <c r="U11" s="63">
        <v>2300</v>
      </c>
      <c r="V11" s="63"/>
      <c r="W11" s="64"/>
    </row>
    <row r="12" spans="1:23" ht="12.75">
      <c r="A12" s="91" t="s">
        <v>43</v>
      </c>
      <c r="B12" s="92" t="s">
        <v>0</v>
      </c>
      <c r="C12" s="92" t="s">
        <v>11</v>
      </c>
      <c r="D12" s="64">
        <v>2250</v>
      </c>
      <c r="E12" s="64"/>
      <c r="F12" s="63">
        <f>45*50</f>
        <v>2250</v>
      </c>
      <c r="G12" s="64">
        <v>2200</v>
      </c>
      <c r="H12" s="64">
        <f>45*50</f>
        <v>2250</v>
      </c>
      <c r="I12" s="64">
        <v>2450</v>
      </c>
      <c r="J12" s="64">
        <f>46*50</f>
        <v>2300</v>
      </c>
      <c r="K12" s="90">
        <v>2200</v>
      </c>
      <c r="L12" s="64"/>
      <c r="M12" s="64"/>
      <c r="N12" s="116"/>
      <c r="O12" s="116"/>
      <c r="P12" s="116">
        <v>2200</v>
      </c>
      <c r="Q12" s="116"/>
      <c r="R12" s="116"/>
      <c r="S12" s="116">
        <v>2250</v>
      </c>
      <c r="T12" s="89"/>
      <c r="U12" s="116">
        <v>2400</v>
      </c>
      <c r="V12" s="121">
        <f>43.3*50</f>
        <v>2165</v>
      </c>
      <c r="W12" s="116">
        <f>46*50</f>
        <v>2300</v>
      </c>
    </row>
    <row r="13" spans="1:23" ht="12.75">
      <c r="A13" s="91" t="s">
        <v>5</v>
      </c>
      <c r="B13" s="92" t="s">
        <v>7</v>
      </c>
      <c r="C13" s="92" t="s">
        <v>6</v>
      </c>
      <c r="D13" s="63"/>
      <c r="E13" s="63"/>
      <c r="F13" s="63">
        <f>44*50</f>
        <v>2200</v>
      </c>
      <c r="G13" s="63"/>
      <c r="H13" s="63"/>
      <c r="I13" s="64">
        <v>2450</v>
      </c>
      <c r="J13" s="64"/>
      <c r="K13" s="113">
        <v>2000</v>
      </c>
      <c r="L13" s="63">
        <f>46*50</f>
        <v>2300</v>
      </c>
      <c r="M13" s="63"/>
      <c r="N13" s="63"/>
      <c r="O13" s="63"/>
      <c r="P13" s="63"/>
      <c r="Q13" s="64"/>
      <c r="R13" s="64"/>
      <c r="S13" s="63"/>
      <c r="T13" s="90">
        <v>1900</v>
      </c>
      <c r="U13" s="63"/>
      <c r="V13" s="63"/>
      <c r="W13" s="64"/>
    </row>
    <row r="14" spans="1:23" ht="12.75">
      <c r="A14" s="91" t="s">
        <v>5</v>
      </c>
      <c r="B14" s="92" t="s">
        <v>1</v>
      </c>
      <c r="C14" s="92" t="s">
        <v>41</v>
      </c>
      <c r="D14" s="64">
        <v>1250</v>
      </c>
      <c r="E14" s="64"/>
      <c r="F14" s="63">
        <f>60*25</f>
        <v>1500</v>
      </c>
      <c r="G14" s="64"/>
      <c r="H14" s="64">
        <f>45*25</f>
        <v>1125</v>
      </c>
      <c r="I14" s="64">
        <f>50*25</f>
        <v>1250</v>
      </c>
      <c r="J14" s="64"/>
      <c r="K14" s="90">
        <v>1400</v>
      </c>
      <c r="L14" s="64"/>
      <c r="M14" s="64"/>
      <c r="N14" s="116">
        <v>1200</v>
      </c>
      <c r="O14" s="116"/>
      <c r="P14" s="116"/>
      <c r="Q14" s="116">
        <v>1220</v>
      </c>
      <c r="R14" s="116">
        <f>60*25</f>
        <v>1500</v>
      </c>
      <c r="S14" s="116">
        <v>1125</v>
      </c>
      <c r="T14" s="89"/>
      <c r="U14" s="116"/>
      <c r="V14" s="121"/>
      <c r="W14" s="116">
        <f>58*25</f>
        <v>1450</v>
      </c>
    </row>
    <row r="15" spans="1:23" ht="12.75">
      <c r="A15" s="112" t="s">
        <v>44</v>
      </c>
      <c r="B15" s="92" t="s">
        <v>1</v>
      </c>
      <c r="C15" s="111" t="s">
        <v>6</v>
      </c>
      <c r="D15" s="64">
        <v>2700</v>
      </c>
      <c r="E15" s="64"/>
      <c r="F15" s="63">
        <f>57*50</f>
        <v>2850</v>
      </c>
      <c r="G15" s="64"/>
      <c r="H15" s="64">
        <f>50*50</f>
        <v>2500</v>
      </c>
      <c r="I15" s="64">
        <f>50*50</f>
        <v>2500</v>
      </c>
      <c r="J15" s="64">
        <f>43*50</f>
        <v>2150</v>
      </c>
      <c r="K15" s="90">
        <v>2800</v>
      </c>
      <c r="L15" s="64">
        <f>43*50</f>
        <v>2150</v>
      </c>
      <c r="M15" s="64"/>
      <c r="N15" s="116"/>
      <c r="O15" s="116">
        <v>2500</v>
      </c>
      <c r="P15" s="116"/>
      <c r="Q15" s="116"/>
      <c r="R15" s="116"/>
      <c r="S15" s="116">
        <v>2400</v>
      </c>
      <c r="T15" s="89"/>
      <c r="U15" s="116"/>
      <c r="V15" s="121"/>
      <c r="W15" s="116"/>
    </row>
    <row r="16" spans="1:23" ht="12.75">
      <c r="A16" s="112" t="s">
        <v>45</v>
      </c>
      <c r="B16" s="92" t="s">
        <v>46</v>
      </c>
      <c r="C16" s="111" t="s">
        <v>10</v>
      </c>
      <c r="D16" s="64"/>
      <c r="E16" s="64">
        <v>950</v>
      </c>
      <c r="F16" s="63">
        <f>44*25</f>
        <v>1100</v>
      </c>
      <c r="G16" s="64">
        <v>1200</v>
      </c>
      <c r="H16" s="64">
        <f>44*25</f>
        <v>1100</v>
      </c>
      <c r="I16" s="64">
        <f>42*25</f>
        <v>1050</v>
      </c>
      <c r="J16" s="64">
        <f>40*25</f>
        <v>1000</v>
      </c>
      <c r="K16" s="90">
        <v>1125</v>
      </c>
      <c r="L16" s="64"/>
      <c r="M16" s="64"/>
      <c r="N16" s="116">
        <v>1012</v>
      </c>
      <c r="O16" s="116"/>
      <c r="P16" s="116">
        <f>44*25</f>
        <v>1100</v>
      </c>
      <c r="Q16" s="116">
        <v>1100</v>
      </c>
      <c r="R16" s="116">
        <v>921</v>
      </c>
      <c r="S16" s="116">
        <v>1200</v>
      </c>
      <c r="T16" s="89"/>
      <c r="U16" s="116">
        <v>1200</v>
      </c>
      <c r="V16" s="121"/>
      <c r="W16" s="116"/>
    </row>
    <row r="17" spans="1:23" ht="12.75">
      <c r="A17" s="112" t="s">
        <v>45</v>
      </c>
      <c r="B17" s="92"/>
      <c r="C17" s="111" t="s">
        <v>11</v>
      </c>
      <c r="D17" s="64">
        <f>48*50</f>
        <v>2400</v>
      </c>
      <c r="E17" s="64">
        <v>1950</v>
      </c>
      <c r="F17" s="63">
        <f>42*50</f>
        <v>2100</v>
      </c>
      <c r="G17" s="64"/>
      <c r="H17" s="64"/>
      <c r="I17" s="64">
        <f>42*50</f>
        <v>2100</v>
      </c>
      <c r="J17" s="64"/>
      <c r="K17" s="90">
        <v>2250</v>
      </c>
      <c r="L17" s="64"/>
      <c r="M17" s="64"/>
      <c r="N17" s="116"/>
      <c r="O17" s="116">
        <v>1650</v>
      </c>
      <c r="P17" s="116">
        <v>2200</v>
      </c>
      <c r="Q17" s="62"/>
      <c r="R17" s="116"/>
      <c r="S17" s="116">
        <v>2400</v>
      </c>
      <c r="T17" s="89"/>
      <c r="U17" s="116">
        <v>2300</v>
      </c>
      <c r="V17" s="121"/>
      <c r="W17" s="116"/>
    </row>
    <row r="18" spans="1:18" ht="12.75">
      <c r="A18" s="1"/>
      <c r="B18" s="1"/>
      <c r="C18" s="4"/>
      <c r="D18" s="2"/>
      <c r="E18" s="2"/>
      <c r="F18" s="11"/>
      <c r="G18" s="2"/>
      <c r="H18" s="8"/>
      <c r="I18" s="8"/>
      <c r="J18" s="8"/>
      <c r="K18" s="115"/>
      <c r="L18" s="8"/>
      <c r="M18" s="8"/>
      <c r="R18" s="126"/>
    </row>
    <row r="19" spans="1:13" ht="12.75">
      <c r="A19" s="1"/>
      <c r="B19" s="1"/>
      <c r="C19" s="4"/>
      <c r="D19" s="2"/>
      <c r="E19" s="2"/>
      <c r="F19" s="11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1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1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1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1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1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1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1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1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1"/>
      <c r="G106" s="2"/>
      <c r="H106" s="8"/>
      <c r="I106" s="8"/>
      <c r="J106" s="8"/>
      <c r="K106" s="8"/>
      <c r="L106" s="8"/>
      <c r="M106" s="8"/>
    </row>
    <row r="107" spans="1:13" ht="12.75">
      <c r="A107" s="5"/>
      <c r="B107" s="5"/>
      <c r="C107" s="6"/>
      <c r="D107" s="7"/>
      <c r="E107" s="7"/>
      <c r="F107" s="12"/>
      <c r="G107" s="7"/>
      <c r="H107" s="10"/>
      <c r="I107" s="10"/>
      <c r="J107" s="10"/>
      <c r="K107" s="10"/>
      <c r="L107" s="10"/>
      <c r="M107" s="10"/>
    </row>
    <row r="108" spans="1:13" ht="12.75">
      <c r="A108" s="5"/>
      <c r="B108" s="5"/>
      <c r="C108" s="6"/>
      <c r="D108" s="7"/>
      <c r="E108" s="7"/>
      <c r="F108" s="12"/>
      <c r="G108" s="7"/>
      <c r="H108" s="10"/>
      <c r="I108" s="10"/>
      <c r="J108" s="10"/>
      <c r="K108" s="10"/>
      <c r="L108" s="10"/>
      <c r="M108" s="10"/>
    </row>
    <row r="109" spans="1:13" ht="12.75">
      <c r="A109" s="5"/>
      <c r="B109" s="5"/>
      <c r="C109" s="6"/>
      <c r="D109" s="7"/>
      <c r="E109" s="7"/>
      <c r="F109" s="12"/>
      <c r="G109" s="7"/>
      <c r="H109" s="10"/>
      <c r="I109" s="10"/>
      <c r="J109" s="10"/>
      <c r="K109" s="10"/>
      <c r="L109" s="10"/>
      <c r="M109" s="10"/>
    </row>
    <row r="110" spans="1:13" ht="12.75">
      <c r="A110" s="5"/>
      <c r="B110" s="5"/>
      <c r="C110" s="6"/>
      <c r="D110" s="7"/>
      <c r="E110" s="7"/>
      <c r="F110" s="12"/>
      <c r="G110" s="7"/>
      <c r="H110" s="10"/>
      <c r="I110" s="10"/>
      <c r="J110" s="10"/>
      <c r="K110" s="10"/>
      <c r="L110" s="10"/>
      <c r="M110" s="10"/>
    </row>
    <row r="111" spans="1:13" ht="12.75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ht="12.75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ht="12.75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ht="12.75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ht="12.75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2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2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2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2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2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2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2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2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2"/>
      <c r="G137" s="7"/>
      <c r="H137" s="10"/>
      <c r="I137" s="10"/>
      <c r="J137" s="10"/>
      <c r="K137" s="10"/>
      <c r="L137" s="10"/>
      <c r="M137" s="10"/>
    </row>
  </sheetData>
  <sheetProtection/>
  <mergeCells count="24">
    <mergeCell ref="M2:M4"/>
    <mergeCell ref="N2:N4"/>
    <mergeCell ref="H2:H4"/>
    <mergeCell ref="A2:C2"/>
    <mergeCell ref="D2:D4"/>
    <mergeCell ref="E2:E4"/>
    <mergeCell ref="F2:F4"/>
    <mergeCell ref="G2:G4"/>
    <mergeCell ref="O2:O4"/>
    <mergeCell ref="P2:P4"/>
    <mergeCell ref="W2:W4"/>
    <mergeCell ref="A3:A4"/>
    <mergeCell ref="B3:B4"/>
    <mergeCell ref="C3:C4"/>
    <mergeCell ref="Q2:Q4"/>
    <mergeCell ref="R2:R4"/>
    <mergeCell ref="S2:S4"/>
    <mergeCell ref="T2:T4"/>
    <mergeCell ref="U2:U4"/>
    <mergeCell ref="V2:V4"/>
    <mergeCell ref="I2:I4"/>
    <mergeCell ref="J2:J4"/>
    <mergeCell ref="K2:K4"/>
    <mergeCell ref="L2:L4"/>
  </mergeCells>
  <printOptions/>
  <pageMargins left="0.7" right="0.7" top="0.75" bottom="0.75" header="0.3" footer="0.3"/>
  <pageSetup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2013-08-15T12:18:10Z</cp:lastPrinted>
  <dcterms:created xsi:type="dcterms:W3CDTF">2002-10-24T10:52:18Z</dcterms:created>
  <dcterms:modified xsi:type="dcterms:W3CDTF">2018-10-30T08:43:59Z</dcterms:modified>
  <cp:category/>
  <cp:version/>
  <cp:contentType/>
  <cp:contentStatus/>
</cp:coreProperties>
</file>